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escrit\"/>
    </mc:Choice>
  </mc:AlternateContent>
  <xr:revisionPtr revIDLastSave="0" documentId="13_ncr:1_{F24DD6FB-5A5F-497C-9A37-20726EA8A508}" xr6:coauthVersionLast="47" xr6:coauthVersionMax="47" xr10:uidLastSave="{00000000-0000-0000-0000-000000000000}"/>
  <bookViews>
    <workbookView xWindow="-120" yWindow="-120" windowWidth="19440" windowHeight="15000" tabRatio="500" firstSheet="1" activeTab="1" xr2:uid="{00000000-000D-0000-FFFF-FFFF00000000}"/>
  </bookViews>
  <sheets>
    <sheet name="Concurs oposició Annex C-Grup A" sheetId="6" r:id="rId1"/>
    <sheet name="Concurs oposició Annex C-Grup C" sheetId="7" r:id="rId2"/>
    <sheet name="Certidio" sheetId="8" r:id="rId3"/>
  </sheets>
  <definedNames>
    <definedName name="_xlnm.Print_Area" localSheetId="0">'Concurs oposició Annex C-Grup A'!$A$1:$E$59</definedName>
    <definedName name="_xlnm.Print_Area" localSheetId="1">'Concurs oposició Annex C-Grup C'!$A$1:$E$55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4" i="7" l="1"/>
  <c r="D43" i="7"/>
  <c r="D42" i="7"/>
  <c r="D39" i="7"/>
  <c r="D40" i="7" s="1"/>
  <c r="D34" i="7"/>
  <c r="E35" i="7" s="1"/>
  <c r="E31" i="7"/>
  <c r="D30" i="7"/>
  <c r="D29" i="7"/>
  <c r="D31" i="7" s="1"/>
  <c r="D26" i="7"/>
  <c r="D25" i="7"/>
  <c r="D24" i="7"/>
  <c r="D20" i="7"/>
  <c r="D19" i="7"/>
  <c r="D18" i="7"/>
  <c r="D17" i="7"/>
  <c r="E21" i="7" s="1"/>
  <c r="D16" i="7"/>
  <c r="D9" i="7"/>
  <c r="D8" i="7"/>
  <c r="D7" i="7"/>
  <c r="E11" i="7" s="1"/>
  <c r="D57" i="6"/>
  <c r="D48" i="6"/>
  <c r="D49" i="6" s="1"/>
  <c r="E46" i="6"/>
  <c r="D46" i="6"/>
  <c r="D45" i="6"/>
  <c r="D44" i="6"/>
  <c r="D41" i="6"/>
  <c r="D40" i="6"/>
  <c r="D39" i="6"/>
  <c r="D36" i="6"/>
  <c r="D37" i="6" s="1"/>
  <c r="D31" i="6"/>
  <c r="E32" i="6" s="1"/>
  <c r="E28" i="6"/>
  <c r="D27" i="6"/>
  <c r="D26" i="6"/>
  <c r="D28" i="6" s="1"/>
  <c r="D22" i="6"/>
  <c r="D21" i="6"/>
  <c r="D23" i="6" s="1"/>
  <c r="E18" i="6"/>
  <c r="D18" i="6"/>
  <c r="D17" i="6"/>
  <c r="D16" i="6"/>
  <c r="D11" i="6"/>
  <c r="D9" i="6"/>
  <c r="D8" i="6"/>
  <c r="D7" i="6"/>
  <c r="E11" i="6" s="1"/>
  <c r="D45" i="7" l="1"/>
  <c r="E46" i="7" s="1"/>
  <c r="D11" i="7"/>
  <c r="D42" i="6"/>
  <c r="E50" i="6" s="1"/>
  <c r="D21" i="7"/>
  <c r="D32" i="6"/>
  <c r="D35" i="7"/>
  <c r="D53" i="7"/>
  <c r="D46" i="7" l="1"/>
  <c r="D48" i="7" s="1"/>
  <c r="D55" i="7" s="1"/>
  <c r="D50" i="6"/>
  <c r="D52" i="6" s="1"/>
  <c r="D59" i="6" s="1"/>
  <c r="E48" i="7" l="1"/>
  <c r="E52" i="6"/>
</calcChain>
</file>

<file path=xl/sharedStrings.xml><?xml version="1.0" encoding="utf-8"?>
<sst xmlns="http://schemas.openxmlformats.org/spreadsheetml/2006/main" count="144" uniqueCount="74">
  <si>
    <t xml:space="preserve">1.1 Mèrits professionals </t>
  </si>
  <si>
    <t>Puntuació màxima</t>
  </si>
  <si>
    <t>1.1.1 Concepte</t>
  </si>
  <si>
    <t>Punts per mes</t>
  </si>
  <si>
    <t>Quantitat mesos</t>
  </si>
  <si>
    <t>Total</t>
  </si>
  <si>
    <t>Mesos treballats en el mateix ens en la mateixa categoria professional o especialitat, si escau, o, excepcionalment, en el supòsit de no disposar-ne, en llocs de treball amb funcions i requisits anàlegs o a la qual s'opta</t>
  </si>
  <si>
    <t>Mesos treballats al mateix ens en una altra categoria professional o especialitat, si escau, a la qual opta o, excepcionalment, en el supòsit de no disposar-ne, en llocs de treball amb funcions i requisits diferents dels que s’opta</t>
  </si>
  <si>
    <t>Total Mèrits professionals</t>
  </si>
  <si>
    <t xml:space="preserve">1.2 Altres mèrits  a valorar </t>
  </si>
  <si>
    <t xml:space="preserve">1.2.1 Formació  acadèmica </t>
  </si>
  <si>
    <t>Punts per títol</t>
  </si>
  <si>
    <t>Quantitat de títols</t>
  </si>
  <si>
    <t xml:space="preserve">Títol d’estudis oficials de doctor, reconegut com a nivell MECES 4 </t>
  </si>
  <si>
    <t>Títol d’estudis oficials de màster, llicenciatura, grau, enginyeria o arquitectura reconeguts com a nivell MECES 3</t>
  </si>
  <si>
    <t xml:space="preserve">Total formació </t>
  </si>
  <si>
    <r>
      <rPr>
        <sz val="11"/>
        <rFont val="Noto Sans"/>
        <family val="2"/>
        <charset val="1"/>
      </rPr>
      <t>1.2.2 Coneixements de llengua catalana superiors</t>
    </r>
    <r>
      <rPr>
        <sz val="11"/>
        <color rgb="FF000000"/>
        <rFont val="Noto Sans"/>
        <family val="2"/>
        <charset val="1"/>
      </rPr>
      <t xml:space="preserve"> a l’establert a la Disposició Addicional 2a</t>
    </r>
  </si>
  <si>
    <t>Punts per nivell</t>
  </si>
  <si>
    <t xml:space="preserve">Indicar Si/No
</t>
  </si>
  <si>
    <t>Per certificat  del nivell C2</t>
  </si>
  <si>
    <t xml:space="preserve">Per certificat del Llenguatge administratiu </t>
  </si>
  <si>
    <t>Total coneixements de llengua catalana</t>
  </si>
  <si>
    <t xml:space="preserve">1.2.3 Cursos de Formació </t>
  </si>
  <si>
    <t>Punts/hora</t>
  </si>
  <si>
    <t>Quantitat d'hores</t>
  </si>
  <si>
    <t xml:space="preserve">Hores de cursos certificats amb aprofitament </t>
  </si>
  <si>
    <t>Hores de cursos certificats amb assistència</t>
  </si>
  <si>
    <t xml:space="preserve">Total cursos de formació </t>
  </si>
  <si>
    <t xml:space="preserve">1.2.4 Triennis </t>
  </si>
  <si>
    <t>Punts per trienni</t>
  </si>
  <si>
    <t>Quantitat
de triennis</t>
  </si>
  <si>
    <t>Total triennis</t>
  </si>
  <si>
    <t xml:space="preserve">1.2.5 Altres </t>
  </si>
  <si>
    <t>Punts per concepte</t>
  </si>
  <si>
    <t>Indicar segons 
criteri</t>
  </si>
  <si>
    <t xml:space="preserve">Permís de conducció </t>
  </si>
  <si>
    <t>Punts per permís</t>
  </si>
  <si>
    <t>Indicar Si/No</t>
  </si>
  <si>
    <t>Permís de conducció (B)</t>
  </si>
  <si>
    <t>Total permís de conducció (B)</t>
  </si>
  <si>
    <t>Coneixements acreditats de llengües estrangeres: anglès, alemany i/o francès
 (A1 -1pt / A2 - 2pt / B1 - 4pt / B2 - 6pt / C1 - 8pt / C2 - 10pt)</t>
  </si>
  <si>
    <t>Idioma</t>
  </si>
  <si>
    <t>Certificat</t>
  </si>
  <si>
    <t>Anglès</t>
  </si>
  <si>
    <t>No</t>
  </si>
  <si>
    <t>Alemany</t>
  </si>
  <si>
    <t>Francès</t>
  </si>
  <si>
    <t>Total coneixements acreditats de certes llengües estrangeres
(Màxima puntuació possible 10 punts entre tots els certificats d'idiomes)</t>
  </si>
  <si>
    <t>Premis i mencions honorífiques acadèmiques o professionals</t>
  </si>
  <si>
    <t>Número de 
premis/mencions</t>
  </si>
  <si>
    <t>Per premi atorgat</t>
  </si>
  <si>
    <t>Per menció honorífica rebuda</t>
  </si>
  <si>
    <t xml:space="preserve">Total premis i mencions honorífiques acadèmiques o professionals </t>
  </si>
  <si>
    <t xml:space="preserve">Total Altres   </t>
  </si>
  <si>
    <t>Total altres mèrits a valorar</t>
  </si>
  <si>
    <r>
      <rPr>
        <sz val="11"/>
        <rFont val="Noto Sans"/>
        <family val="2"/>
        <charset val="1"/>
      </rPr>
      <t xml:space="preserve">Màxima puntuació obtinguda en el mèrit de cursos de formació 
</t>
    </r>
    <r>
      <rPr>
        <i/>
        <sz val="8"/>
        <rFont val="Noto Sans"/>
        <family val="2"/>
        <charset val="1"/>
      </rPr>
      <t xml:space="preserve">Aquesta baremació només es tindrà en compte en cas d'empat </t>
    </r>
  </si>
  <si>
    <t>Títol d'estudis oficials de diplomatura, grau, enginyeria tècnica o arquitectura tècnica reconeguts com a nivell MECES 2</t>
  </si>
  <si>
    <t>A1</t>
  </si>
  <si>
    <t>Títol de tècnic superior de formació professional reconegut com a nivell MECES 1 o equivalent acadèmic</t>
  </si>
  <si>
    <t>Títol de batxillerat o de tècnic de formació professional o equivalent acadèmic</t>
  </si>
  <si>
    <t>Número de triennis  reconeguts</t>
  </si>
  <si>
    <r>
      <rPr>
        <b/>
        <sz val="16"/>
        <rFont val="Noto Sans"/>
        <family val="2"/>
        <charset val="1"/>
      </rPr>
      <t xml:space="preserve">AGÈNCIA D’ESTRATÈGIA TURÍSTICA DE LES ILLES BALEARS 
- CONCURS OPOSICIÓ - </t>
    </r>
    <r>
      <rPr>
        <b/>
        <sz val="16"/>
        <color rgb="FFED7D31"/>
        <rFont val="Noto Sans"/>
        <family val="2"/>
        <charset val="1"/>
      </rPr>
      <t>GRUP A</t>
    </r>
  </si>
  <si>
    <t>Mesos treballat a una altre ens del sector públic autonòmic en una categoria professional equivalents amb anàlogues funcions i requisits a la qual s'opta</t>
  </si>
  <si>
    <t>A2</t>
  </si>
  <si>
    <t>B1</t>
  </si>
  <si>
    <t>Certificacions per a desenvolupar funcions corresponents a direcció de projectes</t>
  </si>
  <si>
    <t>Total certificacions per a desenvolupar funcions corresponents a direcció de projectes</t>
  </si>
  <si>
    <t>Total mèrits concurs oposició</t>
  </si>
  <si>
    <t>Puntuació TOTAL obtinguda per MÈRITS segons els màxims establerts a la convocatòria</t>
  </si>
  <si>
    <r>
      <rPr>
        <b/>
        <sz val="16"/>
        <rFont val="Noto Sans"/>
        <family val="2"/>
        <charset val="1"/>
      </rPr>
      <t xml:space="preserve">AGÈNCIA D’ESTRATÈGIA TURÍSTICA DE LES ILLES BALEARS 
- CONCURS OPOSICIÓ - </t>
    </r>
    <r>
      <rPr>
        <b/>
        <sz val="16"/>
        <color rgb="FFED7D31"/>
        <rFont val="Noto Sans"/>
        <family val="2"/>
        <charset val="1"/>
      </rPr>
      <t>GRUP C</t>
    </r>
  </si>
  <si>
    <t>B2</t>
  </si>
  <si>
    <t>C1</t>
  </si>
  <si>
    <t>C2</t>
  </si>
  <si>
    <r>
      <t xml:space="preserve">Coneixements acreditats de llengües estrangeres: anglès, alemany i/o francès
</t>
    </r>
    <r>
      <rPr>
        <i/>
        <sz val="10"/>
        <rFont val="Noto Sans"/>
        <family val="2"/>
      </rPr>
      <t xml:space="preserve"> (A1 -0,05pt / A2 -0,1pt / B1 -0,2pt / B2 -0,3pt / C1 -0,4pt / C2 -0,5pt)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</si>
</sst>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11"/>
      <name val="Noto Sans"/>
      <family val="2"/>
      <charset val="1"/>
    </font>
    <font>
      <sz val="8"/>
      <name val="Noto Sans"/>
      <family val="2"/>
      <charset val="1"/>
    </font>
    <font>
      <b/>
      <sz val="16"/>
      <name val="Noto Sans"/>
      <family val="2"/>
      <charset val="1"/>
    </font>
    <font>
      <b/>
      <sz val="16"/>
      <color rgb="FFED7D31"/>
      <name val="Noto Sans"/>
      <family val="2"/>
      <charset val="1"/>
    </font>
    <font>
      <b/>
      <sz val="11"/>
      <color rgb="FFFFFFFF"/>
      <name val="Noto Sans"/>
      <family val="2"/>
      <charset val="1"/>
    </font>
    <font>
      <sz val="11"/>
      <color rgb="FFFFFFFF"/>
      <name val="Noto Sans"/>
      <family val="2"/>
      <charset val="1"/>
    </font>
    <font>
      <b/>
      <sz val="11"/>
      <name val="Noto Sans"/>
      <family val="2"/>
      <charset val="1"/>
    </font>
    <font>
      <i/>
      <sz val="8"/>
      <color rgb="FFFF0000"/>
      <name val="Noto Sans"/>
      <family val="2"/>
      <charset val="1"/>
    </font>
    <font>
      <i/>
      <sz val="10"/>
      <color rgb="FFFF0000"/>
      <name val="Arial"/>
      <family val="2"/>
      <charset val="1"/>
    </font>
    <font>
      <i/>
      <sz val="11"/>
      <color rgb="FFFF0000"/>
      <name val="Noto Sans"/>
      <family val="2"/>
      <charset val="1"/>
    </font>
    <font>
      <sz val="11"/>
      <color rgb="FF000000"/>
      <name val="Noto Sans"/>
      <family val="2"/>
      <charset val="1"/>
    </font>
    <font>
      <i/>
      <sz val="11"/>
      <name val="Noto Sans"/>
      <family val="2"/>
      <charset val="1"/>
    </font>
    <font>
      <i/>
      <sz val="9"/>
      <name val="Noto Sans"/>
      <family val="2"/>
      <charset val="1"/>
    </font>
    <font>
      <i/>
      <sz val="8"/>
      <name val="Noto Sans"/>
      <family val="2"/>
      <charset val="1"/>
    </font>
    <font>
      <i/>
      <sz val="10"/>
      <name val="Noto Sans"/>
      <family val="2"/>
      <charset val="1"/>
    </font>
    <font>
      <sz val="10"/>
      <name val="Arial"/>
      <family val="2"/>
      <charset val="1"/>
    </font>
    <font>
      <i/>
      <sz val="10"/>
      <name val="Noto Sans"/>
      <family val="2"/>
    </font>
  </fonts>
  <fills count="2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AE3F3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7E6E6"/>
      </patternFill>
    </fill>
    <fill>
      <patternFill patternType="solid">
        <fgColor rgb="FFFFFFCC"/>
        <bgColor rgb="FFFFFFFF"/>
      </patternFill>
    </fill>
    <fill>
      <patternFill patternType="solid">
        <fgColor rgb="FF7F7F7F"/>
        <bgColor rgb="FF808080"/>
      </patternFill>
    </fill>
    <fill>
      <patternFill patternType="solid">
        <fgColor rgb="FF8FAADC"/>
        <bgColor rgb="FFA6A6A6"/>
      </patternFill>
    </fill>
    <fill>
      <patternFill patternType="solid">
        <fgColor rgb="FFDAE3F3"/>
        <bgColor rgb="FFE7E6E6"/>
      </patternFill>
    </fill>
    <fill>
      <patternFill patternType="solid">
        <fgColor rgb="FFA9D18E"/>
        <bgColor rgb="FFD0CECE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  <fill>
      <patternFill patternType="solid">
        <fgColor rgb="FFAFABAB"/>
        <bgColor rgb="FFA6A6A6"/>
      </patternFill>
    </fill>
    <fill>
      <patternFill patternType="solid">
        <fgColor rgb="FFE7E6E6"/>
        <bgColor rgb="FFDAE3F3"/>
      </patternFill>
    </fill>
    <fill>
      <patternFill patternType="solid">
        <fgColor rgb="FFD0CECE"/>
        <bgColor rgb="FFDDDDDD"/>
      </patternFill>
    </fill>
    <fill>
      <patternFill patternType="solid">
        <fgColor rgb="FFFFE699"/>
        <bgColor rgb="FFFFFFCC"/>
      </patternFill>
    </fill>
    <fill>
      <patternFill patternType="solid">
        <fgColor rgb="FFF4B183"/>
        <bgColor rgb="FFFFCCCC"/>
      </patternFill>
    </fill>
    <fill>
      <patternFill patternType="solid">
        <fgColor rgb="FFA6A6A6"/>
        <bgColor rgb="FFAFABAB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7F7F7F"/>
      </left>
      <right style="hair">
        <color auto="1"/>
      </right>
      <top style="thin">
        <color rgb="FF7F7F7F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rgb="FF7F7F7F"/>
      </top>
      <bottom style="hair">
        <color auto="1"/>
      </bottom>
      <diagonal/>
    </border>
    <border>
      <left style="hair">
        <color auto="1"/>
      </left>
      <right style="thin">
        <color rgb="FF7F7F7F"/>
      </right>
      <top style="thin">
        <color rgb="FF7F7F7F"/>
      </top>
      <bottom style="hair">
        <color auto="1"/>
      </bottom>
      <diagonal/>
    </border>
    <border>
      <left style="thin">
        <color rgb="FF7F7F7F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rgb="FF7F7F7F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/>
      <top style="hair">
        <color auto="1"/>
      </top>
      <bottom style="hair">
        <color auto="1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hair">
        <color auto="1"/>
      </right>
      <top style="hair">
        <color auto="1"/>
      </top>
      <bottom style="thin">
        <color rgb="FF7F7F7F"/>
      </bottom>
      <diagonal/>
    </border>
    <border>
      <left style="hair">
        <color auto="1"/>
      </left>
      <right style="thin">
        <color rgb="FF7F7F7F"/>
      </right>
      <top style="hair">
        <color auto="1"/>
      </top>
      <bottom style="thin">
        <color rgb="FF7F7F7F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rgb="FF7F7F7F"/>
      </left>
      <right/>
      <top style="hair">
        <color auto="1"/>
      </top>
      <bottom style="thin">
        <color rgb="FF7F7F7F"/>
      </bottom>
      <diagonal/>
    </border>
    <border>
      <left/>
      <right/>
      <top style="hair">
        <color auto="1"/>
      </top>
      <bottom style="thin">
        <color rgb="FF7F7F7F"/>
      </bottom>
      <diagonal/>
    </border>
    <border>
      <left/>
      <right style="hair">
        <color auto="1"/>
      </right>
      <top style="hair">
        <color auto="1"/>
      </top>
      <bottom style="thin">
        <color rgb="FF7F7F7F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7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7" fillId="0" borderId="0" applyBorder="0" applyProtection="0"/>
    <xf numFmtId="0" fontId="27" fillId="0" borderId="0" applyBorder="0" applyProtection="0"/>
    <xf numFmtId="0" fontId="3" fillId="0" borderId="0" applyBorder="0" applyProtection="0"/>
  </cellStyleXfs>
  <cellXfs count="73">
    <xf numFmtId="0" fontId="0" fillId="0" borderId="0" xfId="0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16" fillId="9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2" fillId="10" borderId="2" xfId="0" applyFont="1" applyFill="1" applyBorder="1" applyAlignment="1">
      <alignment horizontal="left" wrapText="1"/>
    </xf>
    <xf numFmtId="0" fontId="12" fillId="10" borderId="3" xfId="0" applyFont="1" applyFill="1" applyBorder="1" applyAlignment="1">
      <alignment horizontal="center"/>
    </xf>
    <xf numFmtId="0" fontId="12" fillId="10" borderId="4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0" fillId="0" borderId="0" xfId="0" applyFont="1"/>
    <xf numFmtId="2" fontId="12" fillId="0" borderId="6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top" wrapText="1"/>
    </xf>
    <xf numFmtId="0" fontId="21" fillId="0" borderId="0" xfId="0" applyFont="1"/>
    <xf numFmtId="0" fontId="21" fillId="0" borderId="9" xfId="0" applyFont="1" applyBorder="1"/>
    <xf numFmtId="0" fontId="18" fillId="12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10" borderId="2" xfId="0" applyFont="1" applyFill="1" applyBorder="1" applyAlignment="1">
      <alignment horizontal="left" vertical="center" wrapText="1"/>
    </xf>
    <xf numFmtId="0" fontId="12" fillId="10" borderId="3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left" vertical="top" wrapText="1"/>
    </xf>
    <xf numFmtId="0" fontId="12" fillId="10" borderId="3" xfId="0" applyFont="1" applyFill="1" applyBorder="1" applyAlignment="1">
      <alignment horizontal="center" vertical="center" wrapText="1"/>
    </xf>
    <xf numFmtId="0" fontId="0" fillId="13" borderId="0" xfId="0" applyFill="1"/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0" fillId="14" borderId="0" xfId="0" applyFill="1"/>
    <xf numFmtId="0" fontId="23" fillId="15" borderId="8" xfId="0" applyFont="1" applyFill="1" applyBorder="1" applyAlignment="1">
      <alignment horizontal="left" vertical="center" wrapText="1"/>
    </xf>
    <xf numFmtId="0" fontId="23" fillId="15" borderId="6" xfId="0" applyFont="1" applyFill="1" applyBorder="1" applyAlignment="1">
      <alignment horizontal="center" vertical="center"/>
    </xf>
    <xf numFmtId="0" fontId="12" fillId="15" borderId="7" xfId="0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/>
    </xf>
    <xf numFmtId="0" fontId="23" fillId="15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8" fillId="11" borderId="13" xfId="0" applyFont="1" applyFill="1" applyBorder="1" applyAlignment="1">
      <alignment horizontal="left" vertical="center" wrapText="1"/>
    </xf>
    <xf numFmtId="0" fontId="12" fillId="11" borderId="14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8" fillId="12" borderId="6" xfId="0" applyFont="1" applyFill="1" applyBorder="1" applyAlignment="1">
      <alignment horizontal="center" vertical="center"/>
    </xf>
    <xf numFmtId="0" fontId="12" fillId="0" borderId="0" xfId="0" applyFont="1"/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18" fillId="17" borderId="6" xfId="0" applyFont="1" applyFill="1" applyBorder="1" applyAlignment="1">
      <alignment horizontal="center" vertical="center" wrapText="1"/>
    </xf>
    <xf numFmtId="0" fontId="12" fillId="18" borderId="17" xfId="0" applyFont="1" applyFill="1" applyBorder="1" applyAlignment="1">
      <alignment horizontal="center" vertical="center"/>
    </xf>
    <xf numFmtId="0" fontId="18" fillId="19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23" fillId="20" borderId="8" xfId="0" applyFont="1" applyFill="1" applyBorder="1" applyAlignment="1">
      <alignment horizontal="left" vertical="center" wrapText="1"/>
    </xf>
    <xf numFmtId="0" fontId="23" fillId="20" borderId="6" xfId="0" applyFont="1" applyFill="1" applyBorder="1" applyAlignment="1">
      <alignment horizontal="center" vertical="center"/>
    </xf>
    <xf numFmtId="0" fontId="23" fillId="20" borderId="6" xfId="0" applyFont="1" applyFill="1" applyBorder="1" applyAlignment="1">
      <alignment horizontal="center" vertical="center" wrapText="1"/>
    </xf>
    <xf numFmtId="0" fontId="12" fillId="20" borderId="7" xfId="0" applyFont="1" applyFill="1" applyBorder="1" applyAlignment="1">
      <alignment horizontal="center" vertical="center"/>
    </xf>
    <xf numFmtId="0" fontId="18" fillId="19" borderId="16" xfId="0" applyFont="1" applyFill="1" applyBorder="1" applyAlignment="1">
      <alignment horizontal="left" vertical="center" wrapText="1"/>
    </xf>
    <xf numFmtId="0" fontId="18" fillId="16" borderId="5" xfId="0" applyFont="1" applyFill="1" applyBorder="1" applyAlignment="1">
      <alignment horizontal="left" vertical="center" wrapText="1"/>
    </xf>
    <xf numFmtId="0" fontId="18" fillId="12" borderId="6" xfId="0" applyFont="1" applyFill="1" applyBorder="1" applyAlignment="1">
      <alignment horizontal="left" vertical="center" wrapText="1"/>
    </xf>
    <xf numFmtId="0" fontId="18" fillId="17" borderId="6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8" fillId="11" borderId="10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11" borderId="10" xfId="0" applyFont="1" applyFill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17" fillId="9" borderId="0" xfId="0" applyFont="1" applyFill="1" applyAlignment="1">
      <alignment horizontal="center" vertical="center" wrapText="1"/>
    </xf>
    <xf numFmtId="0" fontId="18" fillId="12" borderId="10" xfId="0" applyFont="1" applyFill="1" applyBorder="1" applyAlignment="1">
      <alignment horizontal="left" vertical="center" wrapText="1"/>
    </xf>
  </cellXfs>
  <cellStyles count="17">
    <cellStyle name="Accent 1 5" xfId="1" xr:uid="{00000000-0005-0000-0000-000006000000}"/>
    <cellStyle name="Accent 2 6" xfId="2" xr:uid="{00000000-0005-0000-0000-000007000000}"/>
    <cellStyle name="Accent 3 7" xfId="3" xr:uid="{00000000-0005-0000-0000-000008000000}"/>
    <cellStyle name="Accent 4" xfId="4" xr:uid="{00000000-0005-0000-0000-000009000000}"/>
    <cellStyle name="Bad 8" xfId="5" xr:uid="{00000000-0005-0000-0000-00000A000000}"/>
    <cellStyle name="Error 9" xfId="6" xr:uid="{00000000-0005-0000-0000-00000B000000}"/>
    <cellStyle name="Footnote 10" xfId="7" xr:uid="{00000000-0005-0000-0000-00000C000000}"/>
    <cellStyle name="Good 11" xfId="8" xr:uid="{00000000-0005-0000-0000-00000D000000}"/>
    <cellStyle name="Heading 1 12" xfId="9" xr:uid="{00000000-0005-0000-0000-00000E000000}"/>
    <cellStyle name="Heading 2 13" xfId="10" xr:uid="{00000000-0005-0000-0000-00000F000000}"/>
    <cellStyle name="Hyperlink 14" xfId="11" xr:uid="{00000000-0005-0000-0000-000010000000}"/>
    <cellStyle name="Neutral 15" xfId="12" xr:uid="{00000000-0005-0000-0000-000011000000}"/>
    <cellStyle name="Normal" xfId="0" builtinId="0"/>
    <cellStyle name="Note 16" xfId="13" xr:uid="{00000000-0005-0000-0000-000012000000}"/>
    <cellStyle name="Status 17" xfId="14" xr:uid="{00000000-0005-0000-0000-000013000000}"/>
    <cellStyle name="Text 18" xfId="15" xr:uid="{00000000-0005-0000-0000-000014000000}"/>
    <cellStyle name="Warning 19" xfId="16" xr:uid="{00000000-0005-0000-0000-000015000000}"/>
  </cellStyles>
  <dxfs count="12">
    <dxf>
      <font>
        <b val="0"/>
        <i val="0"/>
        <sz val="10"/>
        <color rgb="FFCC0000"/>
      </font>
      <fill>
        <patternFill>
          <bgColor rgb="FFFFCCCC"/>
        </patternFill>
      </fill>
    </dxf>
    <dxf>
      <font>
        <b val="0"/>
        <i val="0"/>
        <sz val="10"/>
        <color rgb="FFCC0000"/>
      </font>
      <fill>
        <patternFill>
          <bgColor rgb="FFFFCCCC"/>
        </patternFill>
      </fill>
    </dxf>
    <dxf>
      <font>
        <b val="0"/>
        <i val="0"/>
        <sz val="10"/>
        <color rgb="FFCC0000"/>
      </font>
      <fill>
        <patternFill>
          <bgColor rgb="FFFFCCCC"/>
        </patternFill>
      </fill>
    </dxf>
    <dxf>
      <font>
        <b val="0"/>
        <i val="0"/>
        <sz val="10"/>
        <color rgb="FFCC0000"/>
      </font>
      <fill>
        <patternFill>
          <bgColor rgb="FFFFCCCC"/>
        </patternFill>
      </fill>
    </dxf>
    <dxf>
      <font>
        <b val="0"/>
        <i val="0"/>
        <sz val="10"/>
        <color rgb="FFCC0000"/>
      </font>
      <fill>
        <patternFill>
          <bgColor rgb="FFFFCCCC"/>
        </patternFill>
      </fill>
    </dxf>
    <dxf>
      <font>
        <b val="0"/>
        <i val="0"/>
        <sz val="10"/>
        <color rgb="FFCC0000"/>
      </font>
      <fill>
        <patternFill>
          <bgColor rgb="FFFFCCCC"/>
        </patternFill>
      </fill>
    </dxf>
    <dxf>
      <font>
        <b val="0"/>
        <i val="0"/>
        <sz val="10"/>
        <color rgb="FFCC0000"/>
      </font>
      <fill>
        <patternFill>
          <bgColor rgb="FFFFCCCC"/>
        </patternFill>
      </fill>
    </dxf>
    <dxf>
      <font>
        <b val="0"/>
        <i val="0"/>
        <sz val="10"/>
        <color rgb="FFCC0000"/>
      </font>
      <fill>
        <patternFill>
          <bgColor rgb="FFFFCCCC"/>
        </patternFill>
      </fill>
    </dxf>
    <dxf>
      <font>
        <b val="0"/>
        <i val="0"/>
        <sz val="10"/>
        <color rgb="FFCC0000"/>
      </font>
      <fill>
        <patternFill>
          <bgColor rgb="FFFFCCCC"/>
        </patternFill>
      </fill>
    </dxf>
    <dxf>
      <font>
        <b val="0"/>
        <i val="0"/>
        <sz val="10"/>
        <color rgb="FFCC0000"/>
      </font>
      <fill>
        <patternFill>
          <bgColor rgb="FFFFCCCC"/>
        </patternFill>
      </fill>
    </dxf>
    <dxf>
      <font>
        <b val="0"/>
        <i val="0"/>
        <sz val="10"/>
        <color rgb="FFCC0000"/>
      </font>
      <fill>
        <patternFill>
          <bgColor rgb="FFFFCCCC"/>
        </patternFill>
      </fill>
    </dxf>
    <dxf>
      <font>
        <b val="0"/>
        <i val="0"/>
        <sz val="10"/>
        <color rgb="FFCC0000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0CECE"/>
      <rgbColor rgb="FF808080"/>
      <rgbColor rgb="FF8FAADC"/>
      <rgbColor rgb="FF993366"/>
      <rgbColor rgb="FFFFFFCC"/>
      <rgbColor rgb="FFDAE3F3"/>
      <rgbColor rgb="FF660066"/>
      <rgbColor rgb="FFA6A6A6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E699"/>
      <rgbColor rgb="FFA9D18E"/>
      <rgbColor rgb="FFF4B183"/>
      <rgbColor rgb="FFAFABAB"/>
      <rgbColor rgb="FFFFCCCC"/>
      <rgbColor rgb="FF3366FF"/>
      <rgbColor rgb="FF33CCCC"/>
      <rgbColor rgb="FF99CC00"/>
      <rgbColor rgb="FFFFCC00"/>
      <rgbColor rgb="FFFF9900"/>
      <rgbColor rgb="FFED7D31"/>
      <rgbColor rgb="FF7F7F7F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">
    <pageSetUpPr fitToPage="1"/>
  </sheetPr>
  <dimension ref="A2:F68"/>
  <sheetViews>
    <sheetView showGridLines="0" topLeftCell="A13" zoomScaleNormal="100" workbookViewId="0">
      <selection activeCell="B17" sqref="B17"/>
    </sheetView>
  </sheetViews>
  <sheetFormatPr baseColWidth="10" defaultColWidth="9.140625" defaultRowHeight="16.5" x14ac:dyDescent="0.3"/>
  <cols>
    <col min="1" max="1" width="56.5703125" style="1" customWidth="1"/>
    <col min="2" max="2" width="18.85546875" style="2" customWidth="1"/>
    <col min="3" max="3" width="18.7109375" style="2" customWidth="1"/>
    <col min="4" max="4" width="14.140625" style="2" customWidth="1"/>
    <col min="5" max="5" width="26.5703125" style="3" customWidth="1"/>
    <col min="6" max="1025" width="9.140625" customWidth="1"/>
  </cols>
  <sheetData>
    <row r="2" spans="1:6" ht="45.75" customHeight="1" x14ac:dyDescent="0.4">
      <c r="A2" s="70" t="s">
        <v>61</v>
      </c>
      <c r="B2" s="70"/>
      <c r="C2" s="70"/>
      <c r="D2" s="70"/>
    </row>
    <row r="4" spans="1:6" ht="15" customHeight="1" x14ac:dyDescent="0.2">
      <c r="A4" s="4" t="s">
        <v>0</v>
      </c>
      <c r="B4" s="71" t="s">
        <v>1</v>
      </c>
      <c r="C4" s="71"/>
      <c r="D4" s="4">
        <v>32</v>
      </c>
    </row>
    <row r="5" spans="1:6" ht="7.5" customHeight="1" x14ac:dyDescent="0.3">
      <c r="A5" s="5"/>
    </row>
    <row r="6" spans="1:6" x14ac:dyDescent="0.3">
      <c r="A6" s="6" t="s">
        <v>2</v>
      </c>
      <c r="B6" s="7" t="s">
        <v>3</v>
      </c>
      <c r="C6" s="7" t="s">
        <v>4</v>
      </c>
      <c r="D6" s="8" t="s">
        <v>5</v>
      </c>
    </row>
    <row r="7" spans="1:6" ht="82.5" x14ac:dyDescent="0.2">
      <c r="A7" s="9" t="s">
        <v>6</v>
      </c>
      <c r="B7" s="10">
        <v>0.17777000000000001</v>
      </c>
      <c r="C7" s="11"/>
      <c r="D7" s="12">
        <f>B7*C7</f>
        <v>0</v>
      </c>
      <c r="E7" s="13"/>
      <c r="F7" s="14"/>
    </row>
    <row r="8" spans="1:6" ht="82.5" x14ac:dyDescent="0.2">
      <c r="A8" s="9" t="s">
        <v>7</v>
      </c>
      <c r="B8" s="10">
        <v>7.1110000000000007E-2</v>
      </c>
      <c r="C8" s="11"/>
      <c r="D8" s="12">
        <f>B8*C8</f>
        <v>0</v>
      </c>
      <c r="E8" s="13"/>
      <c r="F8" s="14"/>
    </row>
    <row r="9" spans="1:6" ht="49.5" x14ac:dyDescent="0.2">
      <c r="A9" s="9" t="s">
        <v>62</v>
      </c>
      <c r="B9" s="10">
        <v>7.1110000000000007E-2</v>
      </c>
      <c r="C9" s="11"/>
      <c r="D9" s="12">
        <f>B9*C9</f>
        <v>0</v>
      </c>
      <c r="E9" s="13"/>
      <c r="F9" s="14"/>
    </row>
    <row r="10" spans="1:6" ht="6" customHeight="1" x14ac:dyDescent="0.35">
      <c r="A10" s="16"/>
      <c r="B10" s="17"/>
      <c r="C10" s="17"/>
      <c r="D10" s="18"/>
      <c r="E10" s="13"/>
      <c r="F10" s="14"/>
    </row>
    <row r="11" spans="1:6" ht="41.25" customHeight="1" x14ac:dyDescent="0.2">
      <c r="A11" s="72" t="s">
        <v>8</v>
      </c>
      <c r="B11" s="72"/>
      <c r="C11" s="72"/>
      <c r="D11" s="19">
        <f>IF(SUM(D7:D9)&gt;D4,D4,SUM(D7:D9))</f>
        <v>0</v>
      </c>
      <c r="E11" s="13" t="str">
        <f>IF(SUM(D7:D9)&gt;D4,"Es supera el màxim de puntuació establerta a aquest apartat. Per tant, s'atorga el límit màxim de 32 punts.","")</f>
        <v/>
      </c>
      <c r="F11" s="14"/>
    </row>
    <row r="12" spans="1:6" x14ac:dyDescent="0.3">
      <c r="A12" s="20"/>
      <c r="E12" s="13"/>
      <c r="F12" s="14"/>
    </row>
    <row r="13" spans="1:6" ht="17.25" customHeight="1" x14ac:dyDescent="0.2">
      <c r="A13" s="21" t="s">
        <v>9</v>
      </c>
      <c r="B13" s="71" t="s">
        <v>1</v>
      </c>
      <c r="C13" s="71"/>
      <c r="D13" s="4">
        <v>8</v>
      </c>
      <c r="E13" s="13"/>
      <c r="F13" s="14"/>
    </row>
    <row r="14" spans="1:6" ht="7.5" customHeight="1" x14ac:dyDescent="0.3">
      <c r="B14" s="22"/>
      <c r="C14" s="22"/>
      <c r="D14" s="22"/>
      <c r="E14" s="13"/>
      <c r="F14" s="14"/>
    </row>
    <row r="15" spans="1:6" x14ac:dyDescent="0.2">
      <c r="A15" s="23" t="s">
        <v>10</v>
      </c>
      <c r="B15" s="24" t="s">
        <v>11</v>
      </c>
      <c r="C15" s="24" t="s">
        <v>12</v>
      </c>
      <c r="D15" s="25">
        <v>2</v>
      </c>
      <c r="E15" s="13"/>
      <c r="F15" s="14"/>
    </row>
    <row r="16" spans="1:6" ht="33" x14ac:dyDescent="0.2">
      <c r="A16" s="26" t="s">
        <v>13</v>
      </c>
      <c r="B16" s="10">
        <v>2</v>
      </c>
      <c r="C16" s="11"/>
      <c r="D16" s="27">
        <f>B16*C16</f>
        <v>0</v>
      </c>
      <c r="E16" s="13"/>
      <c r="F16" s="14"/>
    </row>
    <row r="17" spans="1:6" ht="47.25" customHeight="1" x14ac:dyDescent="0.2">
      <c r="A17" s="26" t="s">
        <v>14</v>
      </c>
      <c r="B17" s="10">
        <v>1.8</v>
      </c>
      <c r="C17" s="11"/>
      <c r="D17" s="27">
        <f>B17*C17</f>
        <v>0</v>
      </c>
      <c r="E17" s="13"/>
      <c r="F17" s="14"/>
    </row>
    <row r="18" spans="1:6" ht="39" customHeight="1" x14ac:dyDescent="0.2">
      <c r="A18" s="67" t="s">
        <v>15</v>
      </c>
      <c r="B18" s="67"/>
      <c r="C18" s="67"/>
      <c r="D18" s="28">
        <f>IF(SUM(D16:D17)&gt;D15,D15,SUM(D16:D17))</f>
        <v>0</v>
      </c>
      <c r="E18" s="13" t="str">
        <f>IF(SUM(D16:D17)&gt;D15,"Es supera el màxim de puntuació establerta a aquest apartat. Per tant, s'atorga el límit màxim de 2 punts.","")</f>
        <v/>
      </c>
      <c r="F18" s="14"/>
    </row>
    <row r="19" spans="1:6" ht="11.25" customHeight="1" x14ac:dyDescent="0.2">
      <c r="A19" s="68"/>
      <c r="B19" s="68"/>
      <c r="C19" s="68"/>
      <c r="D19" s="68"/>
      <c r="E19" s="13"/>
      <c r="F19" s="14"/>
    </row>
    <row r="20" spans="1:6" s="31" customFormat="1" ht="33" x14ac:dyDescent="0.2">
      <c r="A20" s="29" t="s">
        <v>16</v>
      </c>
      <c r="B20" s="24" t="s">
        <v>17</v>
      </c>
      <c r="C20" s="30" t="s">
        <v>18</v>
      </c>
      <c r="D20" s="25">
        <v>1.5</v>
      </c>
      <c r="E20" s="13"/>
      <c r="F20" s="14"/>
    </row>
    <row r="21" spans="1:6" x14ac:dyDescent="0.3">
      <c r="A21" s="32" t="s">
        <v>19</v>
      </c>
      <c r="B21" s="33">
        <v>1.25</v>
      </c>
      <c r="C21" s="34"/>
      <c r="D21" s="27">
        <f>IF(C21="Si",B21,0)</f>
        <v>0</v>
      </c>
      <c r="E21" s="13"/>
      <c r="F21" s="14"/>
    </row>
    <row r="22" spans="1:6" x14ac:dyDescent="0.3">
      <c r="A22" s="32" t="s">
        <v>20</v>
      </c>
      <c r="B22" s="10">
        <v>0.25</v>
      </c>
      <c r="C22" s="11"/>
      <c r="D22" s="27">
        <f>IF(C22="Si",B22,0)</f>
        <v>0</v>
      </c>
      <c r="E22" s="13"/>
      <c r="F22" s="14"/>
    </row>
    <row r="23" spans="1:6" ht="42" customHeight="1" x14ac:dyDescent="0.2">
      <c r="A23" s="69" t="s">
        <v>21</v>
      </c>
      <c r="B23" s="69"/>
      <c r="C23" s="69"/>
      <c r="D23" s="28">
        <f>IF(SUM(D21:D22)&gt;D20,D20,SUM(D21:D22))</f>
        <v>0</v>
      </c>
      <c r="E23" s="13"/>
      <c r="F23" s="14"/>
    </row>
    <row r="24" spans="1:6" ht="11.25" customHeight="1" x14ac:dyDescent="0.2">
      <c r="A24" s="68"/>
      <c r="B24" s="68"/>
      <c r="C24" s="68"/>
      <c r="D24" s="68"/>
      <c r="E24" s="13"/>
      <c r="F24" s="14"/>
    </row>
    <row r="25" spans="1:6" x14ac:dyDescent="0.2">
      <c r="A25" s="23" t="s">
        <v>22</v>
      </c>
      <c r="B25" s="30" t="s">
        <v>23</v>
      </c>
      <c r="C25" s="30" t="s">
        <v>24</v>
      </c>
      <c r="D25" s="25">
        <v>2</v>
      </c>
      <c r="E25" s="13"/>
      <c r="F25" s="14"/>
    </row>
    <row r="26" spans="1:6" x14ac:dyDescent="0.2">
      <c r="A26" s="26" t="s">
        <v>25</v>
      </c>
      <c r="B26" s="10">
        <v>0.15</v>
      </c>
      <c r="C26" s="11"/>
      <c r="D26" s="27">
        <f>B26*C26</f>
        <v>0</v>
      </c>
      <c r="E26" s="13"/>
      <c r="F26" s="14"/>
    </row>
    <row r="27" spans="1:6" x14ac:dyDescent="0.2">
      <c r="A27" s="26" t="s">
        <v>26</v>
      </c>
      <c r="B27" s="15">
        <v>0.1</v>
      </c>
      <c r="C27" s="11"/>
      <c r="D27" s="27">
        <f>B27*C27</f>
        <v>0</v>
      </c>
      <c r="E27" s="13"/>
      <c r="F27" s="14"/>
    </row>
    <row r="28" spans="1:6" ht="48" customHeight="1" x14ac:dyDescent="0.2">
      <c r="A28" s="67" t="s">
        <v>27</v>
      </c>
      <c r="B28" s="67"/>
      <c r="C28" s="67"/>
      <c r="D28" s="28">
        <f>IF(SUM(D26:D27)&gt;D25,D25,SUM(D26:D27))</f>
        <v>0</v>
      </c>
      <c r="E28" s="13" t="str">
        <f>IF(SUM(D26:D27)&gt;D25,"Es supera el màxim de puntuació establerta a aquest apartat. Per tant, s'atorga el límit màxim de 2 punts.","")</f>
        <v/>
      </c>
      <c r="F28" s="14"/>
    </row>
    <row r="29" spans="1:6" ht="11.25" customHeight="1" x14ac:dyDescent="0.2">
      <c r="A29" s="68"/>
      <c r="B29" s="68"/>
      <c r="C29" s="68"/>
      <c r="D29" s="68"/>
      <c r="E29" s="13"/>
      <c r="F29" s="14"/>
    </row>
    <row r="30" spans="1:6" s="35" customFormat="1" ht="33" x14ac:dyDescent="0.2">
      <c r="A30" s="23" t="s">
        <v>28</v>
      </c>
      <c r="B30" s="24" t="s">
        <v>29</v>
      </c>
      <c r="C30" s="30" t="s">
        <v>30</v>
      </c>
      <c r="D30" s="25">
        <v>1</v>
      </c>
      <c r="E30" s="13"/>
      <c r="F30" s="14"/>
    </row>
    <row r="31" spans="1:6" x14ac:dyDescent="0.2">
      <c r="A31" s="26" t="s">
        <v>60</v>
      </c>
      <c r="B31" s="10">
        <v>0.2</v>
      </c>
      <c r="C31" s="11"/>
      <c r="D31" s="27">
        <f>B31*C31</f>
        <v>0</v>
      </c>
      <c r="E31" s="13"/>
      <c r="F31" s="14"/>
    </row>
    <row r="32" spans="1:6" ht="47.25" customHeight="1" x14ac:dyDescent="0.2">
      <c r="A32" s="67" t="s">
        <v>31</v>
      </c>
      <c r="B32" s="67"/>
      <c r="C32" s="67"/>
      <c r="D32" s="28">
        <f>IF(SUM(D31)&gt;D30,D30,SUM(D31))</f>
        <v>0</v>
      </c>
      <c r="E32" s="13" t="str">
        <f>IF(SUM(D31)&gt;D30,"Es supera el màxim de puntuació establerta a aquest apartat. Per tant, s'atorga el límit màxim de 1 punt","")</f>
        <v/>
      </c>
      <c r="F32" s="14"/>
    </row>
    <row r="33" spans="1:6" ht="11.25" customHeight="1" x14ac:dyDescent="0.2">
      <c r="A33" s="68"/>
      <c r="B33" s="68"/>
      <c r="C33" s="68"/>
      <c r="D33" s="68"/>
      <c r="E33" s="13"/>
      <c r="F33" s="14"/>
    </row>
    <row r="34" spans="1:6" s="35" customFormat="1" ht="33" x14ac:dyDescent="0.2">
      <c r="A34" s="23" t="s">
        <v>32</v>
      </c>
      <c r="B34" s="24" t="s">
        <v>33</v>
      </c>
      <c r="C34" s="30" t="s">
        <v>34</v>
      </c>
      <c r="D34" s="25">
        <v>1.5</v>
      </c>
      <c r="E34" s="13"/>
      <c r="F34" s="14"/>
    </row>
    <row r="35" spans="1:6" s="35" customFormat="1" ht="17.25" x14ac:dyDescent="0.2">
      <c r="A35" s="36" t="s">
        <v>35</v>
      </c>
      <c r="B35" s="37" t="s">
        <v>36</v>
      </c>
      <c r="C35" s="37" t="s">
        <v>37</v>
      </c>
      <c r="D35" s="38">
        <v>0.2</v>
      </c>
      <c r="E35" s="13"/>
      <c r="F35" s="14"/>
    </row>
    <row r="36" spans="1:6" s="35" customFormat="1" x14ac:dyDescent="0.2">
      <c r="A36" s="26" t="s">
        <v>38</v>
      </c>
      <c r="B36" s="10">
        <v>0.2</v>
      </c>
      <c r="C36" s="11"/>
      <c r="D36" s="27">
        <f>IF(C36="Si",B36,0)</f>
        <v>0</v>
      </c>
      <c r="E36" s="13"/>
      <c r="F36" s="14"/>
    </row>
    <row r="37" spans="1:6" ht="38.25" customHeight="1" x14ac:dyDescent="0.2">
      <c r="A37" s="62" t="s">
        <v>39</v>
      </c>
      <c r="B37" s="62"/>
      <c r="C37" s="62"/>
      <c r="D37" s="39">
        <f>IF(SUM(D36)&gt;D35,D35,SUM(D36))</f>
        <v>0</v>
      </c>
      <c r="E37" s="13"/>
      <c r="F37" s="14"/>
    </row>
    <row r="38" spans="1:6" ht="72.75" customHeight="1" x14ac:dyDescent="0.2">
      <c r="A38" s="57" t="s">
        <v>40</v>
      </c>
      <c r="B38" s="58" t="s">
        <v>41</v>
      </c>
      <c r="C38" s="59" t="s">
        <v>42</v>
      </c>
      <c r="D38" s="60">
        <v>10</v>
      </c>
      <c r="E38" s="13"/>
      <c r="F38" s="14"/>
    </row>
    <row r="39" spans="1:6" x14ac:dyDescent="0.2">
      <c r="A39" s="41" t="s">
        <v>57</v>
      </c>
      <c r="B39" s="10" t="s">
        <v>43</v>
      </c>
      <c r="C39" s="11" t="s">
        <v>44</v>
      </c>
      <c r="D39" s="27">
        <f>INDEX(Certidio!$A$1:$B$7,MATCH(C39,Certidio!$A$1:$A$7,0),2)</f>
        <v>0</v>
      </c>
      <c r="E39" s="13"/>
      <c r="F39" s="14"/>
    </row>
    <row r="40" spans="1:6" x14ac:dyDescent="0.2">
      <c r="A40" s="41" t="s">
        <v>63</v>
      </c>
      <c r="B40" s="10" t="s">
        <v>45</v>
      </c>
      <c r="C40" s="11" t="s">
        <v>44</v>
      </c>
      <c r="D40" s="27">
        <f>INDEX(Certidio!$A$1:$B$7,MATCH(C40,Certidio!$A$1:$A$7,0),2)</f>
        <v>0</v>
      </c>
      <c r="E40" s="13"/>
      <c r="F40" s="14"/>
    </row>
    <row r="41" spans="1:6" x14ac:dyDescent="0.2">
      <c r="A41" s="41" t="s">
        <v>64</v>
      </c>
      <c r="B41" s="10" t="s">
        <v>46</v>
      </c>
      <c r="C41" s="11" t="s">
        <v>44</v>
      </c>
      <c r="D41" s="27">
        <f>INDEX(Certidio!$A$1:$B$7,MATCH(C41,Certidio!$A$1:$A$7,0),2)</f>
        <v>0</v>
      </c>
      <c r="E41" s="13"/>
      <c r="F41" s="14"/>
    </row>
    <row r="42" spans="1:6" ht="42.75" customHeight="1" x14ac:dyDescent="0.2">
      <c r="A42" s="62" t="s">
        <v>47</v>
      </c>
      <c r="B42" s="62"/>
      <c r="C42" s="62"/>
      <c r="D42" s="39">
        <f>MIN(10,SUM(D39:D41))</f>
        <v>0</v>
      </c>
      <c r="E42" s="13"/>
      <c r="F42" s="14"/>
    </row>
    <row r="43" spans="1:6" ht="30.75" customHeight="1" x14ac:dyDescent="0.2">
      <c r="A43" s="36" t="s">
        <v>48</v>
      </c>
      <c r="B43" s="37" t="s">
        <v>33</v>
      </c>
      <c r="C43" s="40" t="s">
        <v>49</v>
      </c>
      <c r="D43" s="38">
        <v>1.5</v>
      </c>
      <c r="E43" s="13"/>
      <c r="F43" s="14"/>
    </row>
    <row r="44" spans="1:6" ht="17.25" customHeight="1" x14ac:dyDescent="0.2">
      <c r="A44" s="26" t="s">
        <v>50</v>
      </c>
      <c r="B44" s="10">
        <v>1</v>
      </c>
      <c r="C44" s="11"/>
      <c r="D44" s="27">
        <f>B44*C44</f>
        <v>0</v>
      </c>
      <c r="E44" s="13"/>
      <c r="F44" s="14"/>
    </row>
    <row r="45" spans="1:6" ht="17.25" customHeight="1" x14ac:dyDescent="0.2">
      <c r="A45" s="26" t="s">
        <v>51</v>
      </c>
      <c r="B45" s="10">
        <v>0.5</v>
      </c>
      <c r="C45" s="11"/>
      <c r="D45" s="27">
        <f>B45*C45</f>
        <v>0</v>
      </c>
      <c r="E45" s="13"/>
      <c r="F45" s="14"/>
    </row>
    <row r="46" spans="1:6" ht="42.75" customHeight="1" x14ac:dyDescent="0.2">
      <c r="A46" s="62" t="s">
        <v>52</v>
      </c>
      <c r="B46" s="62"/>
      <c r="C46" s="62"/>
      <c r="D46" s="39">
        <f>IF(SUM(D44:D45)&gt;D43,D43,SUM(D44:D45))</f>
        <v>0</v>
      </c>
      <c r="E46" s="13" t="str">
        <f>IF(SUM(D44:D45)&gt;D43,"Es supera el màxim de puntuació establerta a aquest apartat. Per tant, s'atorga el límit màxim de 1,5 punts.","")</f>
        <v/>
      </c>
      <c r="F46" s="14"/>
    </row>
    <row r="47" spans="1:6" ht="34.5" x14ac:dyDescent="0.2">
      <c r="A47" s="36" t="s">
        <v>65</v>
      </c>
      <c r="B47" s="37" t="s">
        <v>33</v>
      </c>
      <c r="C47" s="37" t="s">
        <v>37</v>
      </c>
      <c r="D47" s="38">
        <v>1.5</v>
      </c>
      <c r="E47" s="13"/>
      <c r="F47" s="14"/>
    </row>
    <row r="48" spans="1:6" ht="33" x14ac:dyDescent="0.3">
      <c r="A48" s="26" t="s">
        <v>65</v>
      </c>
      <c r="B48" s="10">
        <v>1.5</v>
      </c>
      <c r="C48" s="34"/>
      <c r="D48" s="27">
        <f>IF(C48="Si",B48,0)</f>
        <v>0</v>
      </c>
      <c r="E48" s="13"/>
      <c r="F48" s="14"/>
    </row>
    <row r="49" spans="1:6" ht="45" customHeight="1" x14ac:dyDescent="0.2">
      <c r="A49" s="62" t="s">
        <v>66</v>
      </c>
      <c r="B49" s="62"/>
      <c r="C49" s="62"/>
      <c r="D49" s="39">
        <f>IF(SUM(D48:D48)&gt;D47,D47,SUM(D48:D48))</f>
        <v>0</v>
      </c>
      <c r="E49" s="13"/>
      <c r="F49" s="14"/>
    </row>
    <row r="50" spans="1:6" ht="42" customHeight="1" x14ac:dyDescent="0.2">
      <c r="A50" s="42" t="s">
        <v>53</v>
      </c>
      <c r="B50" s="43"/>
      <c r="C50" s="44"/>
      <c r="D50" s="28">
        <f>IF(SUM(D37+D42+D46+D49)&gt;D34,D34,SUM(D37+D42+D46+D49))</f>
        <v>0</v>
      </c>
      <c r="E50" s="13" t="str">
        <f>IF(SUM(D37+D42+D46+D49)&gt;D34,"Es supera el màxim de puntuació establerta a aquest apartat. Per tant, s'atorga el límit màxim de 1,5 punts.","")</f>
        <v/>
      </c>
      <c r="F50" s="14"/>
    </row>
    <row r="51" spans="1:6" ht="7.5" customHeight="1" x14ac:dyDescent="0.35">
      <c r="A51" s="17"/>
      <c r="B51" s="17"/>
      <c r="C51" s="17"/>
      <c r="D51" s="17"/>
      <c r="E51" s="13"/>
      <c r="F51" s="14"/>
    </row>
    <row r="52" spans="1:6" ht="45" customHeight="1" x14ac:dyDescent="0.2">
      <c r="A52" s="63" t="s">
        <v>54</v>
      </c>
      <c r="B52" s="63"/>
      <c r="C52" s="63"/>
      <c r="D52" s="45">
        <f>IF(SUM(D18+D23+D28+D32+D50)&gt;D13,D13,SUM(D18+D23+D28+D32+D50))</f>
        <v>0</v>
      </c>
      <c r="E52" s="13" t="str">
        <f>IF(SUM(D18+D23+D28+D32+D50)&gt;D13,"Es supera el màxim de puntuació establerta a aquest apartat. Per tant, s'atorga el límit màxim de 8 punts.","")</f>
        <v/>
      </c>
      <c r="F52" s="14"/>
    </row>
    <row r="53" spans="1:6" ht="7.5" customHeight="1" x14ac:dyDescent="0.3">
      <c r="A53" s="46"/>
      <c r="B53" s="46"/>
      <c r="C53" s="46"/>
      <c r="D53" s="46"/>
      <c r="E53" s="13"/>
      <c r="F53" s="14"/>
    </row>
    <row r="54" spans="1:6" x14ac:dyDescent="0.3">
      <c r="A54" s="47"/>
      <c r="C54" s="48"/>
      <c r="D54" s="49" t="s">
        <v>1</v>
      </c>
    </row>
    <row r="55" spans="1:6" ht="17.25" customHeight="1" x14ac:dyDescent="0.2">
      <c r="A55" s="64" t="s">
        <v>67</v>
      </c>
      <c r="B55" s="64"/>
      <c r="C55" s="64"/>
      <c r="D55" s="50">
        <v>40</v>
      </c>
    </row>
    <row r="56" spans="1:6" ht="8.1" customHeight="1" x14ac:dyDescent="0.3">
      <c r="A56" s="20"/>
      <c r="B56" s="20"/>
      <c r="C56" s="20"/>
    </row>
    <row r="57" spans="1:6" ht="29.25" customHeight="1" x14ac:dyDescent="0.3">
      <c r="A57" s="65" t="s">
        <v>55</v>
      </c>
      <c r="B57" s="65"/>
      <c r="C57" s="65"/>
      <c r="D57" s="51">
        <f>D26+D27</f>
        <v>0</v>
      </c>
    </row>
    <row r="58" spans="1:6" ht="5.25" customHeight="1" x14ac:dyDescent="0.2">
      <c r="A58" s="66"/>
      <c r="B58" s="66"/>
      <c r="C58" s="66"/>
      <c r="D58" s="66"/>
      <c r="E58" s="66"/>
    </row>
    <row r="59" spans="1:6" ht="33" customHeight="1" x14ac:dyDescent="0.2">
      <c r="A59" s="61" t="s">
        <v>68</v>
      </c>
      <c r="B59" s="61"/>
      <c r="C59" s="61"/>
      <c r="D59" s="52">
        <f>IF(SUM(D11+D52)&gt;D55,D55,SUM(D11+D52))</f>
        <v>0</v>
      </c>
    </row>
    <row r="60" spans="1:6" s="2" customFormat="1" x14ac:dyDescent="0.3">
      <c r="A60" s="5"/>
      <c r="E60" s="3"/>
    </row>
    <row r="61" spans="1:6" s="2" customFormat="1" x14ac:dyDescent="0.3">
      <c r="A61" s="5"/>
      <c r="B61" s="53"/>
      <c r="E61" s="3"/>
    </row>
    <row r="62" spans="1:6" s="2" customFormat="1" x14ac:dyDescent="0.3">
      <c r="A62" s="5"/>
      <c r="E62" s="3"/>
    </row>
    <row r="63" spans="1:6" s="2" customFormat="1" x14ac:dyDescent="0.3">
      <c r="A63" s="5"/>
      <c r="E63" s="3"/>
    </row>
    <row r="64" spans="1:6" s="2" customFormat="1" x14ac:dyDescent="0.3">
      <c r="A64" s="5"/>
      <c r="E64" s="3"/>
    </row>
    <row r="65" spans="1:5" s="2" customFormat="1" x14ac:dyDescent="0.3">
      <c r="A65" s="5"/>
      <c r="E65" s="3"/>
    </row>
    <row r="66" spans="1:5" s="2" customFormat="1" x14ac:dyDescent="0.3">
      <c r="A66" s="5"/>
      <c r="E66" s="3"/>
    </row>
    <row r="67" spans="1:5" s="2" customFormat="1" x14ac:dyDescent="0.3">
      <c r="A67" s="5"/>
      <c r="E67" s="3"/>
    </row>
    <row r="68" spans="1:5" s="2" customFormat="1" x14ac:dyDescent="0.3">
      <c r="A68" s="5"/>
      <c r="E68" s="3"/>
    </row>
  </sheetData>
  <mergeCells count="21">
    <mergeCell ref="A2:D2"/>
    <mergeCell ref="B4:C4"/>
    <mergeCell ref="A11:C11"/>
    <mergeCell ref="B13:C13"/>
    <mergeCell ref="A18:C18"/>
    <mergeCell ref="A19:D19"/>
    <mergeCell ref="A23:C23"/>
    <mergeCell ref="A24:D24"/>
    <mergeCell ref="A28:C28"/>
    <mergeCell ref="A29:D29"/>
    <mergeCell ref="A32:C32"/>
    <mergeCell ref="A33:D33"/>
    <mergeCell ref="A37:C37"/>
    <mergeCell ref="A42:C42"/>
    <mergeCell ref="A46:C46"/>
    <mergeCell ref="A59:C59"/>
    <mergeCell ref="A49:C49"/>
    <mergeCell ref="A52:C52"/>
    <mergeCell ref="A55:C55"/>
    <mergeCell ref="A57:C57"/>
    <mergeCell ref="A58:E58"/>
  </mergeCells>
  <conditionalFormatting sqref="A51:D51">
    <cfRule type="cellIs" dxfId="11" priority="5" operator="equal">
      <formula>"Supera límit 50 punts"</formula>
    </cfRule>
  </conditionalFormatting>
  <conditionalFormatting sqref="A53:D53">
    <cfRule type="cellIs" dxfId="10" priority="4" operator="equal">
      <formula>"Supera límit 50 punts"</formula>
    </cfRule>
  </conditionalFormatting>
  <conditionalFormatting sqref="E11 E18:E19 E42:E54">
    <cfRule type="cellIs" dxfId="9" priority="2" operator="equal">
      <formula>"Supera límit 50 punts"</formula>
    </cfRule>
  </conditionalFormatting>
  <conditionalFormatting sqref="E23:E24">
    <cfRule type="cellIs" dxfId="8" priority="3" operator="equal">
      <formula>"Supera límit 50 punts"</formula>
    </cfRule>
  </conditionalFormatting>
  <conditionalFormatting sqref="E28:E29">
    <cfRule type="cellIs" dxfId="7" priority="6" operator="equal">
      <formula>"Supera límit 50 punts"</formula>
    </cfRule>
  </conditionalFormatting>
  <conditionalFormatting sqref="E32:E33">
    <cfRule type="cellIs" dxfId="6" priority="7" operator="equal">
      <formula>"Supera límit 50 punts"</formula>
    </cfRule>
  </conditionalFormatting>
  <pageMargins left="1.18194444444444" right="0.53402777777777799" top="1.0236111111111099" bottom="1.0236111111111099" header="0.78749999999999998" footer="0.78749999999999998"/>
  <pageSetup paperSize="9" fitToHeight="2" orientation="portrait" useFirstPageNumber="1" horizontalDpi="300" verticalDpi="300"/>
  <headerFooter>
    <oddHeader>&amp;C&amp;"Noto Sans,Normal"&amp;16&amp;A</oddHeader>
    <oddFooter>&amp;CPàgina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Certidio!$A$1:$A$7</xm:f>
          </x14:formula1>
          <x14:formula2>
            <xm:f>0</xm:f>
          </x14:formula2>
          <xm:sqref>C39:C41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2:F64"/>
  <sheetViews>
    <sheetView showGridLines="0" tabSelected="1" topLeftCell="A28" zoomScaleNormal="100" workbookViewId="0">
      <selection activeCell="E45" sqref="E45"/>
    </sheetView>
  </sheetViews>
  <sheetFormatPr baseColWidth="10" defaultColWidth="9.140625" defaultRowHeight="16.5" x14ac:dyDescent="0.3"/>
  <cols>
    <col min="1" max="1" width="56.5703125" style="1" customWidth="1"/>
    <col min="2" max="2" width="18.85546875" style="2" customWidth="1"/>
    <col min="3" max="3" width="18.7109375" style="2" customWidth="1"/>
    <col min="4" max="4" width="14.140625" style="2" customWidth="1"/>
    <col min="5" max="5" width="26.5703125" style="3" customWidth="1"/>
    <col min="6" max="1025" width="9.140625" customWidth="1"/>
  </cols>
  <sheetData>
    <row r="2" spans="1:6" ht="45.75" customHeight="1" x14ac:dyDescent="0.4">
      <c r="A2" s="70" t="s">
        <v>69</v>
      </c>
      <c r="B2" s="70"/>
      <c r="C2" s="70"/>
      <c r="D2" s="70"/>
    </row>
    <row r="4" spans="1:6" ht="15" customHeight="1" x14ac:dyDescent="0.2">
      <c r="A4" s="4" t="s">
        <v>0</v>
      </c>
      <c r="B4" s="71" t="s">
        <v>1</v>
      </c>
      <c r="C4" s="71"/>
      <c r="D4" s="4">
        <v>32</v>
      </c>
    </row>
    <row r="5" spans="1:6" ht="7.5" customHeight="1" x14ac:dyDescent="0.3">
      <c r="A5" s="5"/>
    </row>
    <row r="6" spans="1:6" x14ac:dyDescent="0.3">
      <c r="A6" s="6" t="s">
        <v>2</v>
      </c>
      <c r="B6" s="7" t="s">
        <v>3</v>
      </c>
      <c r="C6" s="7" t="s">
        <v>4</v>
      </c>
      <c r="D6" s="8" t="s">
        <v>5</v>
      </c>
    </row>
    <row r="7" spans="1:6" ht="82.5" x14ac:dyDescent="0.2">
      <c r="A7" s="9" t="s">
        <v>6</v>
      </c>
      <c r="B7" s="10">
        <v>0.17777000000000001</v>
      </c>
      <c r="C7" s="11"/>
      <c r="D7" s="12">
        <f>B7*C7</f>
        <v>0</v>
      </c>
      <c r="E7" s="13"/>
      <c r="F7" s="14"/>
    </row>
    <row r="8" spans="1:6" ht="82.5" x14ac:dyDescent="0.2">
      <c r="A8" s="9" t="s">
        <v>7</v>
      </c>
      <c r="B8" s="10">
        <v>7.1110000000000007E-2</v>
      </c>
      <c r="C8" s="11"/>
      <c r="D8" s="12">
        <f>B8*C8</f>
        <v>0</v>
      </c>
      <c r="E8" s="13"/>
      <c r="F8" s="14"/>
    </row>
    <row r="9" spans="1:6" ht="49.5" x14ac:dyDescent="0.2">
      <c r="A9" s="9" t="s">
        <v>62</v>
      </c>
      <c r="B9" s="10">
        <v>7.1110000000000007E-2</v>
      </c>
      <c r="C9" s="11"/>
      <c r="D9" s="12">
        <f>B9*C9</f>
        <v>0</v>
      </c>
      <c r="E9" s="13"/>
      <c r="F9" s="14"/>
    </row>
    <row r="10" spans="1:6" ht="6" customHeight="1" x14ac:dyDescent="0.35">
      <c r="A10" s="16"/>
      <c r="B10" s="17"/>
      <c r="C10" s="17"/>
      <c r="D10" s="18"/>
      <c r="E10" s="13"/>
      <c r="F10" s="14"/>
    </row>
    <row r="11" spans="1:6" ht="41.25" customHeight="1" x14ac:dyDescent="0.2">
      <c r="A11" s="72" t="s">
        <v>8</v>
      </c>
      <c r="B11" s="72"/>
      <c r="C11" s="72"/>
      <c r="D11" s="19">
        <f>IF(SUM(D7:D9)&gt;D4,D4,SUM(D7:D9))</f>
        <v>0</v>
      </c>
      <c r="E11" s="13" t="str">
        <f>IF(SUM(D7:D9)&gt;D4,"Es supera el màxim de puntuació establerta a aquest apartat. Per tant, s'atorga el límit màxim de 32 punts.","")</f>
        <v/>
      </c>
      <c r="F11" s="14"/>
    </row>
    <row r="12" spans="1:6" x14ac:dyDescent="0.3">
      <c r="A12" s="20"/>
      <c r="E12" s="13"/>
      <c r="F12" s="14"/>
    </row>
    <row r="13" spans="1:6" ht="17.25" customHeight="1" x14ac:dyDescent="0.2">
      <c r="A13" s="21" t="s">
        <v>9</v>
      </c>
      <c r="B13" s="71" t="s">
        <v>1</v>
      </c>
      <c r="C13" s="71"/>
      <c r="D13" s="4">
        <v>8</v>
      </c>
      <c r="E13" s="13"/>
      <c r="F13" s="14"/>
    </row>
    <row r="14" spans="1:6" ht="7.5" customHeight="1" x14ac:dyDescent="0.3">
      <c r="B14" s="22"/>
      <c r="C14" s="22"/>
      <c r="D14" s="22"/>
      <c r="E14" s="13"/>
      <c r="F14" s="14"/>
    </row>
    <row r="15" spans="1:6" x14ac:dyDescent="0.2">
      <c r="A15" s="23" t="s">
        <v>10</v>
      </c>
      <c r="B15" s="24" t="s">
        <v>11</v>
      </c>
      <c r="C15" s="24" t="s">
        <v>12</v>
      </c>
      <c r="D15" s="25">
        <v>2</v>
      </c>
      <c r="E15" s="13"/>
      <c r="F15" s="14"/>
    </row>
    <row r="16" spans="1:6" ht="33" x14ac:dyDescent="0.2">
      <c r="A16" s="26" t="s">
        <v>13</v>
      </c>
      <c r="B16" s="10">
        <v>2</v>
      </c>
      <c r="C16" s="11"/>
      <c r="D16" s="27">
        <f>B16*C16</f>
        <v>0</v>
      </c>
      <c r="E16" s="13"/>
      <c r="F16" s="14"/>
    </row>
    <row r="17" spans="1:6" ht="47.25" customHeight="1" x14ac:dyDescent="0.2">
      <c r="A17" s="26" t="s">
        <v>14</v>
      </c>
      <c r="B17" s="10">
        <v>1.5</v>
      </c>
      <c r="C17" s="11"/>
      <c r="D17" s="27">
        <f>B17*C17</f>
        <v>0</v>
      </c>
      <c r="E17" s="13"/>
      <c r="F17" s="14"/>
    </row>
    <row r="18" spans="1:6" ht="47.25" customHeight="1" x14ac:dyDescent="0.2">
      <c r="A18" s="26" t="s">
        <v>56</v>
      </c>
      <c r="B18" s="55">
        <v>1</v>
      </c>
      <c r="C18" s="56"/>
      <c r="D18" s="27">
        <f>B18*C18</f>
        <v>0</v>
      </c>
      <c r="E18" s="13"/>
      <c r="F18" s="14"/>
    </row>
    <row r="19" spans="1:6" ht="45" customHeight="1" x14ac:dyDescent="0.2">
      <c r="A19" s="54" t="s">
        <v>58</v>
      </c>
      <c r="B19" s="55">
        <v>0.5</v>
      </c>
      <c r="C19" s="56"/>
      <c r="D19" s="27">
        <f>B19*C19</f>
        <v>0</v>
      </c>
      <c r="E19" s="13"/>
      <c r="F19" s="14"/>
    </row>
    <row r="20" spans="1:6" ht="47.25" customHeight="1" x14ac:dyDescent="0.2">
      <c r="A20" s="54" t="s">
        <v>59</v>
      </c>
      <c r="B20" s="55">
        <v>0.25</v>
      </c>
      <c r="C20" s="56"/>
      <c r="D20" s="27">
        <f>B20*C20</f>
        <v>0</v>
      </c>
      <c r="E20" s="13"/>
      <c r="F20" s="14"/>
    </row>
    <row r="21" spans="1:6" ht="39" customHeight="1" x14ac:dyDescent="0.2">
      <c r="A21" s="67" t="s">
        <v>15</v>
      </c>
      <c r="B21" s="67"/>
      <c r="C21" s="67"/>
      <c r="D21" s="28">
        <f>IF(SUM(D16:D20)&gt;D15,D15,SUM(D16:D20))</f>
        <v>0</v>
      </c>
      <c r="E21" s="13" t="str">
        <f>IF(SUM(D16:D20)&gt;D15,"Es supera el màxim de puntuació establerta a aquest apartat. Per tant, s'atorga el límit màxim de 2 punts.","")</f>
        <v/>
      </c>
      <c r="F21" s="14"/>
    </row>
    <row r="22" spans="1:6" ht="11.25" customHeight="1" x14ac:dyDescent="0.2">
      <c r="A22" s="68"/>
      <c r="B22" s="68"/>
      <c r="C22" s="68"/>
      <c r="D22" s="68"/>
      <c r="E22" s="13"/>
      <c r="F22" s="14"/>
    </row>
    <row r="23" spans="1:6" s="31" customFormat="1" ht="33" x14ac:dyDescent="0.2">
      <c r="A23" s="29" t="s">
        <v>16</v>
      </c>
      <c r="B23" s="24" t="s">
        <v>17</v>
      </c>
      <c r="C23" s="30" t="s">
        <v>18</v>
      </c>
      <c r="D23" s="25">
        <v>1.5</v>
      </c>
      <c r="E23" s="13"/>
      <c r="F23" s="14"/>
    </row>
    <row r="24" spans="1:6" x14ac:dyDescent="0.3">
      <c r="A24" s="32" t="s">
        <v>19</v>
      </c>
      <c r="B24" s="33">
        <v>1.25</v>
      </c>
      <c r="C24" s="34"/>
      <c r="D24" s="27">
        <f>IF(C24="Si",B24,0)</f>
        <v>0</v>
      </c>
      <c r="E24" s="13"/>
      <c r="F24" s="14"/>
    </row>
    <row r="25" spans="1:6" x14ac:dyDescent="0.3">
      <c r="A25" s="32" t="s">
        <v>20</v>
      </c>
      <c r="B25" s="10">
        <v>0.25</v>
      </c>
      <c r="C25" s="11"/>
      <c r="D25" s="27">
        <f>IF(C25="Si",B25,0)</f>
        <v>0</v>
      </c>
      <c r="E25" s="13"/>
      <c r="F25" s="14"/>
    </row>
    <row r="26" spans="1:6" ht="42" customHeight="1" x14ac:dyDescent="0.2">
      <c r="A26" s="69" t="s">
        <v>21</v>
      </c>
      <c r="B26" s="69"/>
      <c r="C26" s="69"/>
      <c r="D26" s="28">
        <f>IF(SUM(D24:D25)&gt;D23,D23,SUM(D24:D25))</f>
        <v>0</v>
      </c>
      <c r="E26" s="13"/>
      <c r="F26" s="14"/>
    </row>
    <row r="27" spans="1:6" ht="11.25" customHeight="1" x14ac:dyDescent="0.2">
      <c r="A27" s="68"/>
      <c r="B27" s="68"/>
      <c r="C27" s="68"/>
      <c r="D27" s="68"/>
      <c r="E27" s="13"/>
      <c r="F27" s="14"/>
    </row>
    <row r="28" spans="1:6" x14ac:dyDescent="0.2">
      <c r="A28" s="23" t="s">
        <v>22</v>
      </c>
      <c r="B28" s="30" t="s">
        <v>23</v>
      </c>
      <c r="C28" s="30" t="s">
        <v>24</v>
      </c>
      <c r="D28" s="25">
        <v>2</v>
      </c>
      <c r="E28" s="13"/>
      <c r="F28" s="14"/>
    </row>
    <row r="29" spans="1:6" x14ac:dyDescent="0.2">
      <c r="A29" s="26" t="s">
        <v>25</v>
      </c>
      <c r="B29" s="10">
        <v>0.15</v>
      </c>
      <c r="C29" s="11"/>
      <c r="D29" s="27">
        <f>B29*C29</f>
        <v>0</v>
      </c>
      <c r="E29" s="13"/>
      <c r="F29" s="14"/>
    </row>
    <row r="30" spans="1:6" x14ac:dyDescent="0.2">
      <c r="A30" s="26" t="s">
        <v>26</v>
      </c>
      <c r="B30" s="15">
        <v>0.1</v>
      </c>
      <c r="C30" s="11"/>
      <c r="D30" s="27">
        <f>B30*C30</f>
        <v>0</v>
      </c>
      <c r="E30" s="13"/>
      <c r="F30" s="14"/>
    </row>
    <row r="31" spans="1:6" ht="48" customHeight="1" x14ac:dyDescent="0.2">
      <c r="A31" s="67" t="s">
        <v>27</v>
      </c>
      <c r="B31" s="67"/>
      <c r="C31" s="67"/>
      <c r="D31" s="28">
        <f>IF(SUM(D29:D30)&gt;D28,D28,SUM(D29:D30))</f>
        <v>0</v>
      </c>
      <c r="E31" s="13" t="str">
        <f>IF(SUM(D29:D30)&gt;D28,"Es supera el màxim de puntuació establerta a aquest apartat. Per tant, s'atorga el límit màxim de 2 punts.","")</f>
        <v/>
      </c>
      <c r="F31" s="14"/>
    </row>
    <row r="32" spans="1:6" ht="11.25" customHeight="1" x14ac:dyDescent="0.2">
      <c r="A32" s="68"/>
      <c r="B32" s="68"/>
      <c r="C32" s="68"/>
      <c r="D32" s="68"/>
      <c r="E32" s="13"/>
      <c r="F32" s="14"/>
    </row>
    <row r="33" spans="1:6" s="35" customFormat="1" ht="33" x14ac:dyDescent="0.2">
      <c r="A33" s="23" t="s">
        <v>28</v>
      </c>
      <c r="B33" s="24" t="s">
        <v>29</v>
      </c>
      <c r="C33" s="30" t="s">
        <v>30</v>
      </c>
      <c r="D33" s="25">
        <v>1</v>
      </c>
      <c r="E33" s="13"/>
      <c r="F33" s="14"/>
    </row>
    <row r="34" spans="1:6" x14ac:dyDescent="0.2">
      <c r="A34" s="26" t="s">
        <v>60</v>
      </c>
      <c r="B34" s="10">
        <v>0.2</v>
      </c>
      <c r="C34" s="11"/>
      <c r="D34" s="27">
        <f>B34*C34</f>
        <v>0</v>
      </c>
      <c r="E34" s="13"/>
      <c r="F34" s="14"/>
    </row>
    <row r="35" spans="1:6" ht="47.25" customHeight="1" x14ac:dyDescent="0.2">
      <c r="A35" s="67" t="s">
        <v>31</v>
      </c>
      <c r="B35" s="67"/>
      <c r="C35" s="67"/>
      <c r="D35" s="28">
        <f>IF(SUM(D34)&gt;D33,D33,SUM(D34))</f>
        <v>0</v>
      </c>
      <c r="E35" s="13" t="str">
        <f>IF(SUM(D34)&gt;D33,"Es supera el màxim de puntuació establerta a aquest apartat. Per tant, s'atorga el límit màxim de 1 punt","")</f>
        <v/>
      </c>
      <c r="F35" s="14"/>
    </row>
    <row r="36" spans="1:6" ht="11.25" customHeight="1" x14ac:dyDescent="0.2">
      <c r="A36" s="68"/>
      <c r="B36" s="68"/>
      <c r="C36" s="68"/>
      <c r="D36" s="68"/>
      <c r="E36" s="13"/>
      <c r="F36" s="14"/>
    </row>
    <row r="37" spans="1:6" s="35" customFormat="1" ht="33" x14ac:dyDescent="0.2">
      <c r="A37" s="23" t="s">
        <v>32</v>
      </c>
      <c r="B37" s="24" t="s">
        <v>33</v>
      </c>
      <c r="C37" s="30" t="s">
        <v>34</v>
      </c>
      <c r="D37" s="25">
        <v>1.5</v>
      </c>
      <c r="E37" s="13"/>
      <c r="F37" s="14"/>
    </row>
    <row r="38" spans="1:6" s="35" customFormat="1" ht="17.25" x14ac:dyDescent="0.2">
      <c r="A38" s="36" t="s">
        <v>35</v>
      </c>
      <c r="B38" s="37" t="s">
        <v>36</v>
      </c>
      <c r="C38" s="37" t="s">
        <v>37</v>
      </c>
      <c r="D38" s="38">
        <v>1</v>
      </c>
      <c r="E38" s="13"/>
      <c r="F38" s="14"/>
    </row>
    <row r="39" spans="1:6" s="35" customFormat="1" x14ac:dyDescent="0.2">
      <c r="A39" s="26" t="s">
        <v>38</v>
      </c>
      <c r="B39" s="10">
        <v>1</v>
      </c>
      <c r="C39" s="11"/>
      <c r="D39" s="27">
        <f>IF(C39="Si",B39,0)</f>
        <v>0</v>
      </c>
      <c r="E39" s="13"/>
      <c r="F39" s="14"/>
    </row>
    <row r="40" spans="1:6" ht="38.25" customHeight="1" x14ac:dyDescent="0.2">
      <c r="A40" s="62" t="s">
        <v>39</v>
      </c>
      <c r="B40" s="62"/>
      <c r="C40" s="62"/>
      <c r="D40" s="39">
        <f>IF(SUM(D39)&gt;D38,D38,SUM(D39))</f>
        <v>0</v>
      </c>
      <c r="E40" s="13"/>
      <c r="F40" s="14"/>
    </row>
    <row r="41" spans="1:6" ht="66.75" customHeight="1" x14ac:dyDescent="0.2">
      <c r="A41" s="57" t="s">
        <v>73</v>
      </c>
      <c r="B41" s="58" t="s">
        <v>41</v>
      </c>
      <c r="C41" s="59" t="s">
        <v>42</v>
      </c>
      <c r="D41" s="60">
        <v>0.5</v>
      </c>
      <c r="E41" s="13"/>
      <c r="F41" s="14"/>
    </row>
    <row r="42" spans="1:6" x14ac:dyDescent="0.2">
      <c r="A42" s="41"/>
      <c r="B42" s="10" t="s">
        <v>43</v>
      </c>
      <c r="C42" s="11" t="s">
        <v>44</v>
      </c>
      <c r="D42" s="27">
        <f>INDEX(Certidio!$A$1:$B$7,MATCH(C42,Certidio!$A$1:$A$7,0),2)</f>
        <v>0</v>
      </c>
      <c r="E42" s="13"/>
      <c r="F42" s="14"/>
    </row>
    <row r="43" spans="1:6" x14ac:dyDescent="0.2">
      <c r="A43" s="41"/>
      <c r="B43" s="10" t="s">
        <v>45</v>
      </c>
      <c r="C43" s="11" t="s">
        <v>44</v>
      </c>
      <c r="D43" s="27">
        <f>INDEX(Certidio!$A$1:$B$7,MATCH(C43,Certidio!$A$1:$A$7,0),2)</f>
        <v>0</v>
      </c>
      <c r="E43" s="13"/>
      <c r="F43" s="14"/>
    </row>
    <row r="44" spans="1:6" x14ac:dyDescent="0.2">
      <c r="A44" s="41"/>
      <c r="B44" s="10" t="s">
        <v>46</v>
      </c>
      <c r="C44" s="11" t="s">
        <v>44</v>
      </c>
      <c r="D44" s="27">
        <f>INDEX(Certidio!$A$1:$B$7,MATCH(C44,Certidio!$A$1:$A$7,0),2)</f>
        <v>0</v>
      </c>
      <c r="E44" s="13"/>
      <c r="F44" s="14"/>
    </row>
    <row r="45" spans="1:6" ht="42.75" customHeight="1" x14ac:dyDescent="0.2">
      <c r="A45" s="62" t="s">
        <v>47</v>
      </c>
      <c r="B45" s="62"/>
      <c r="C45" s="62"/>
      <c r="D45" s="39">
        <f>MIN(10,SUM(D42:D44))</f>
        <v>0</v>
      </c>
      <c r="E45" s="13"/>
      <c r="F45" s="14"/>
    </row>
    <row r="46" spans="1:6" ht="42" customHeight="1" x14ac:dyDescent="0.2">
      <c r="A46" s="42" t="s">
        <v>53</v>
      </c>
      <c r="B46" s="43"/>
      <c r="C46" s="44"/>
      <c r="D46" s="28">
        <f>IF(SUM(D40+D45)&gt;D37,D37,SUM(D40+D45))</f>
        <v>0</v>
      </c>
      <c r="E46" s="13" t="str">
        <f>IF(SUM(D40+D45)&gt;D37,"Es supera el màxim de puntuació establerta a aquest apartat. Per tant, s'atorga el límit màxim de 1,5 punts.","")</f>
        <v/>
      </c>
      <c r="F46" s="14"/>
    </row>
    <row r="47" spans="1:6" ht="7.5" customHeight="1" x14ac:dyDescent="0.35">
      <c r="A47" s="17"/>
      <c r="B47" s="17"/>
      <c r="C47" s="17"/>
      <c r="D47" s="17"/>
      <c r="E47" s="13"/>
      <c r="F47" s="14"/>
    </row>
    <row r="48" spans="1:6" ht="45" customHeight="1" x14ac:dyDescent="0.2">
      <c r="A48" s="63" t="s">
        <v>54</v>
      </c>
      <c r="B48" s="63"/>
      <c r="C48" s="63"/>
      <c r="D48" s="45">
        <f>IF(SUM(D21+D26+D31+D35+D46)&gt;D13,D13,SUM(D21+D26+D31+D35+D46))</f>
        <v>0</v>
      </c>
      <c r="E48" s="13" t="str">
        <f>IF(SUM(D21+D26+D31+D35+D46)&gt;D13,"Es supera el màxim de puntuació establerta a aquest apartat. Per tant, s'atorga el límit màxim de 8 punts.","")</f>
        <v/>
      </c>
      <c r="F48" s="14"/>
    </row>
    <row r="49" spans="1:6" ht="7.5" customHeight="1" x14ac:dyDescent="0.3">
      <c r="A49" s="46"/>
      <c r="B49" s="46"/>
      <c r="C49" s="46"/>
      <c r="D49" s="46"/>
      <c r="E49" s="13"/>
      <c r="F49" s="14"/>
    </row>
    <row r="50" spans="1:6" x14ac:dyDescent="0.3">
      <c r="A50" s="47"/>
      <c r="C50" s="48"/>
      <c r="D50" s="49" t="s">
        <v>1</v>
      </c>
    </row>
    <row r="51" spans="1:6" ht="17.25" customHeight="1" x14ac:dyDescent="0.2">
      <c r="A51" s="64" t="s">
        <v>67</v>
      </c>
      <c r="B51" s="64"/>
      <c r="C51" s="64"/>
      <c r="D51" s="50">
        <v>40</v>
      </c>
    </row>
    <row r="52" spans="1:6" ht="8.1" customHeight="1" x14ac:dyDescent="0.3">
      <c r="A52" s="20"/>
      <c r="B52" s="20"/>
      <c r="C52" s="20"/>
    </row>
    <row r="53" spans="1:6" ht="29.25" customHeight="1" x14ac:dyDescent="0.3">
      <c r="A53" s="65" t="s">
        <v>55</v>
      </c>
      <c r="B53" s="65"/>
      <c r="C53" s="65"/>
      <c r="D53" s="51">
        <f>D29+D30</f>
        <v>0</v>
      </c>
    </row>
    <row r="54" spans="1:6" ht="5.25" customHeight="1" x14ac:dyDescent="0.2">
      <c r="A54" s="66"/>
      <c r="B54" s="66"/>
      <c r="C54" s="66"/>
      <c r="D54" s="66"/>
      <c r="E54" s="66"/>
    </row>
    <row r="55" spans="1:6" ht="33" customHeight="1" x14ac:dyDescent="0.2">
      <c r="A55" s="61" t="s">
        <v>68</v>
      </c>
      <c r="B55" s="61"/>
      <c r="C55" s="61"/>
      <c r="D55" s="52">
        <f>IF(SUM(D11+D48)&gt;D51,D51,SUM(D11+D48))</f>
        <v>0</v>
      </c>
    </row>
    <row r="56" spans="1:6" s="2" customFormat="1" x14ac:dyDescent="0.3">
      <c r="A56" s="5"/>
      <c r="E56" s="3"/>
    </row>
    <row r="57" spans="1:6" s="2" customFormat="1" x14ac:dyDescent="0.3">
      <c r="A57" s="5"/>
      <c r="B57" s="53"/>
      <c r="E57" s="3"/>
    </row>
    <row r="58" spans="1:6" s="2" customFormat="1" x14ac:dyDescent="0.3">
      <c r="A58" s="5"/>
      <c r="E58" s="3"/>
    </row>
    <row r="59" spans="1:6" s="2" customFormat="1" x14ac:dyDescent="0.3">
      <c r="A59" s="5"/>
      <c r="E59" s="3"/>
    </row>
    <row r="60" spans="1:6" s="2" customFormat="1" x14ac:dyDescent="0.3">
      <c r="A60" s="5"/>
      <c r="E60" s="3"/>
    </row>
    <row r="61" spans="1:6" s="2" customFormat="1" x14ac:dyDescent="0.3">
      <c r="A61" s="5"/>
      <c r="E61" s="3"/>
    </row>
    <row r="62" spans="1:6" s="2" customFormat="1" x14ac:dyDescent="0.3">
      <c r="A62" s="5"/>
      <c r="E62" s="3"/>
    </row>
    <row r="63" spans="1:6" s="2" customFormat="1" x14ac:dyDescent="0.3">
      <c r="A63" s="5"/>
      <c r="E63" s="3"/>
    </row>
    <row r="64" spans="1:6" s="2" customFormat="1" x14ac:dyDescent="0.3">
      <c r="A64" s="5"/>
      <c r="E64" s="3"/>
    </row>
  </sheetData>
  <mergeCells count="19">
    <mergeCell ref="A2:D2"/>
    <mergeCell ref="B4:C4"/>
    <mergeCell ref="A11:C11"/>
    <mergeCell ref="B13:C13"/>
    <mergeCell ref="A21:C21"/>
    <mergeCell ref="A22:D22"/>
    <mergeCell ref="A26:C26"/>
    <mergeCell ref="A27:D27"/>
    <mergeCell ref="A31:C31"/>
    <mergeCell ref="A32:D32"/>
    <mergeCell ref="A51:C51"/>
    <mergeCell ref="A53:C53"/>
    <mergeCell ref="A54:E54"/>
    <mergeCell ref="A55:C55"/>
    <mergeCell ref="A35:C35"/>
    <mergeCell ref="A36:D36"/>
    <mergeCell ref="A40:C40"/>
    <mergeCell ref="A45:C45"/>
    <mergeCell ref="A48:C48"/>
  </mergeCells>
  <conditionalFormatting sqref="A47:D47">
    <cfRule type="cellIs" dxfId="5" priority="5" operator="equal">
      <formula>"Supera límit 50 punts"</formula>
    </cfRule>
  </conditionalFormatting>
  <conditionalFormatting sqref="A49:D49">
    <cfRule type="cellIs" dxfId="4" priority="4" operator="equal">
      <formula>"Supera límit 50 punts"</formula>
    </cfRule>
  </conditionalFormatting>
  <conditionalFormatting sqref="E11 E21:E22 E45:E50">
    <cfRule type="cellIs" dxfId="3" priority="2" operator="equal">
      <formula>"Supera límit 50 punts"</formula>
    </cfRule>
  </conditionalFormatting>
  <conditionalFormatting sqref="E26:E27">
    <cfRule type="cellIs" dxfId="2" priority="3" operator="equal">
      <formula>"Supera límit 50 punts"</formula>
    </cfRule>
  </conditionalFormatting>
  <conditionalFormatting sqref="E31:E32">
    <cfRule type="cellIs" dxfId="1" priority="6" operator="equal">
      <formula>"Supera límit 50 punts"</formula>
    </cfRule>
  </conditionalFormatting>
  <conditionalFormatting sqref="E35:E36">
    <cfRule type="cellIs" dxfId="0" priority="7" operator="equal">
      <formula>"Supera límit 50 punts"</formula>
    </cfRule>
  </conditionalFormatting>
  <pageMargins left="1.18194444444444" right="0.53402777777777799" top="1.0236111111111099" bottom="1.0236111111111099" header="0.78749999999999998" footer="0.78749999999999998"/>
  <pageSetup paperSize="9" fitToHeight="2" orientation="portrait" useFirstPageNumber="1" horizontalDpi="300" verticalDpi="300" r:id="rId1"/>
  <headerFooter>
    <oddHeader>&amp;C&amp;"Noto Sans,Normal"&amp;16&amp;A</oddHeader>
    <oddFooter>&amp;CPàgina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Certidio!$A$1:$A$7</xm:f>
          </x14:formula1>
          <x14:formula2>
            <xm:f>0</xm:f>
          </x14:formula2>
          <xm:sqref>C42:C44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/>
  <dimension ref="A1:B7"/>
  <sheetViews>
    <sheetView zoomScaleNormal="100" workbookViewId="0">
      <selection activeCell="C11" sqref="C11"/>
    </sheetView>
  </sheetViews>
  <sheetFormatPr baseColWidth="10" defaultColWidth="9.140625" defaultRowHeight="12.75" x14ac:dyDescent="0.2"/>
  <cols>
    <col min="1" max="1025" width="10.7109375" customWidth="1"/>
  </cols>
  <sheetData>
    <row r="1" spans="1:2" x14ac:dyDescent="0.2">
      <c r="A1" t="s">
        <v>44</v>
      </c>
      <c r="B1">
        <v>0</v>
      </c>
    </row>
    <row r="2" spans="1:2" x14ac:dyDescent="0.2">
      <c r="A2" t="s">
        <v>57</v>
      </c>
      <c r="B2">
        <v>0.05</v>
      </c>
    </row>
    <row r="3" spans="1:2" x14ac:dyDescent="0.2">
      <c r="A3" t="s">
        <v>63</v>
      </c>
      <c r="B3">
        <v>0.1</v>
      </c>
    </row>
    <row r="4" spans="1:2" x14ac:dyDescent="0.2">
      <c r="A4" t="s">
        <v>64</v>
      </c>
      <c r="B4">
        <v>0.2</v>
      </c>
    </row>
    <row r="5" spans="1:2" x14ac:dyDescent="0.2">
      <c r="A5" t="s">
        <v>70</v>
      </c>
      <c r="B5">
        <v>0.3</v>
      </c>
    </row>
    <row r="6" spans="1:2" x14ac:dyDescent="0.2">
      <c r="A6" t="s">
        <v>71</v>
      </c>
      <c r="B6">
        <v>0.4</v>
      </c>
    </row>
    <row r="7" spans="1:2" x14ac:dyDescent="0.2">
      <c r="A7" t="s">
        <v>72</v>
      </c>
      <c r="B7">
        <v>0.5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Concurs oposició Annex C-Grup A</vt:lpstr>
      <vt:lpstr>Concurs oposició Annex C-Grup C</vt:lpstr>
      <vt:lpstr>Certidio</vt:lpstr>
      <vt:lpstr>'Concurs oposició Annex C-Grup A'!Área_de_impresión</vt:lpstr>
      <vt:lpstr>'Concurs oposició Annex C-Grup 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Díaz Juan</dc:creator>
  <dc:description/>
  <cp:lastModifiedBy>Lucía Buades Valcárcel</cp:lastModifiedBy>
  <cp:revision>21</cp:revision>
  <cp:lastPrinted>2022-11-07T09:54:38Z</cp:lastPrinted>
  <dcterms:created xsi:type="dcterms:W3CDTF">2022-02-14T11:19:52Z</dcterms:created>
  <dcterms:modified xsi:type="dcterms:W3CDTF">2023-06-29T11:14:37Z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